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Admin\Lands End Fire\Documents\Board Information\Treasurers Reports\"/>
    </mc:Choice>
  </mc:AlternateContent>
  <xr:revisionPtr revIDLastSave="0" documentId="8_{F112117A-D8A7-4817-A522-1F0548745EA0}" xr6:coauthVersionLast="47" xr6:coauthVersionMax="47" xr10:uidLastSave="{00000000-0000-0000-0000-000000000000}"/>
  <bookViews>
    <workbookView xWindow="-120" yWindow="-120" windowWidth="29040" windowHeight="15720" xr2:uid="{9EBFEADC-DF6D-4017-8861-8DFC8A70EB7C}"/>
  </bookViews>
  <sheets>
    <sheet name="Sheet1" sheetId="1" r:id="rId1"/>
  </sheets>
  <definedNames>
    <definedName name="_xlnm.Print_Titles" localSheetId="0">Sheet1!$A:$G,Sheet1!$1:$2</definedName>
    <definedName name="QB_COLUMN_59200" localSheetId="0" hidden="1">Sheet1!$H$2</definedName>
    <definedName name="QB_COLUMN_64420" localSheetId="0" hidden="1">Sheet1!$L$2</definedName>
    <definedName name="QB_COLUMN_76210" localSheetId="0" hidden="1">Sheet1!$J$2</definedName>
    <definedName name="QB_DATA_0" localSheetId="0" hidden="1">Sheet1!$5:$5,Sheet1!$6:$6,Sheet1!$7:$7,Sheet1!$8:$8,Sheet1!$9:$9,Sheet1!$10:$10,Sheet1!$12:$12,Sheet1!$13:$13,Sheet1!$19:$19,Sheet1!$20:$20,Sheet1!$21:$21,Sheet1!$23:$23,Sheet1!$24:$24,Sheet1!$25:$25,Sheet1!$28:$28,Sheet1!$31:$31</definedName>
    <definedName name="QB_DATA_1" localSheetId="0" hidden="1">Sheet1!$33:$33,Sheet1!$34:$34</definedName>
    <definedName name="QB_FORMULA_0" localSheetId="0" hidden="1">Sheet1!$L$5,Sheet1!$L$6,Sheet1!$L$7,Sheet1!$L$8,Sheet1!$L$9,Sheet1!$L$10,Sheet1!$L$12,Sheet1!$L$13,Sheet1!$H$14,Sheet1!$J$14,Sheet1!$L$14,Sheet1!$H$15,Sheet1!$J$15,Sheet1!$L$15,Sheet1!#REF!,Sheet1!#REF!</definedName>
    <definedName name="QB_FORMULA_1" localSheetId="0" hidden="1">Sheet1!#REF!,Sheet1!$L$19,Sheet1!$L$20,Sheet1!$L$21,Sheet1!$H$22,Sheet1!$J$22,Sheet1!$L$22,Sheet1!$L$23,Sheet1!$L$24,Sheet1!$L$25,Sheet1!$H$26,Sheet1!$J$26,Sheet1!$L$26,Sheet1!$L$28,Sheet1!$H$29,Sheet1!$J$29</definedName>
    <definedName name="QB_FORMULA_2" localSheetId="0" hidden="1">Sheet1!$L$29,Sheet1!$L$31,Sheet1!$H$32,Sheet1!$J$32,Sheet1!$L$32,Sheet1!$L$33,Sheet1!$L$34,Sheet1!$H$35,Sheet1!$J$35,Sheet1!$L$35,Sheet1!#REF!,Sheet1!#REF!,Sheet1!#REF!,Sheet1!#REF!,Sheet1!#REF!,Sheet1!#REF!</definedName>
    <definedName name="QB_ROW_116240" localSheetId="0" hidden="1">Sheet1!$E$7</definedName>
    <definedName name="QB_ROW_12040" localSheetId="0" hidden="1">Sheet1!$E$11</definedName>
    <definedName name="QB_ROW_12340" localSheetId="0" hidden="1">Sheet1!$E$14</definedName>
    <definedName name="QB_ROW_142250" localSheetId="0" hidden="1">Sheet1!$F$23</definedName>
    <definedName name="QB_ROW_146040" localSheetId="0" hidden="1">Sheet1!$E$30</definedName>
    <definedName name="QB_ROW_146340" localSheetId="0" hidden="1">Sheet1!$E$32</definedName>
    <definedName name="QB_ROW_150250" localSheetId="0" hidden="1">Sheet1!$F$12</definedName>
    <definedName name="QB_ROW_151040" localSheetId="0" hidden="1">Sheet1!$E$17</definedName>
    <definedName name="QB_ROW_151340" localSheetId="0" hidden="1">Sheet1!$E$26</definedName>
    <definedName name="QB_ROW_152240" localSheetId="0" hidden="1">Sheet1!$E$8</definedName>
    <definedName name="QB_ROW_166240" localSheetId="0" hidden="1">Sheet1!$E$9</definedName>
    <definedName name="QB_ROW_179260" localSheetId="0" hidden="1">Sheet1!$G$19</definedName>
    <definedName name="QB_ROW_181260" localSheetId="0" hidden="1">Sheet1!$G$20</definedName>
    <definedName name="QB_ROW_182260" localSheetId="0" hidden="1">Sheet1!$G$21</definedName>
    <definedName name="QB_ROW_18240" localSheetId="0" hidden="1">Sheet1!$E$33</definedName>
    <definedName name="QB_ROW_18301" localSheetId="0" hidden="1">Sheet1!#REF!</definedName>
    <definedName name="QB_ROW_19011" localSheetId="0" hidden="1">Sheet1!$B$3</definedName>
    <definedName name="QB_ROW_191240" localSheetId="0" hidden="1">Sheet1!$E$34</definedName>
    <definedName name="QB_ROW_192250" localSheetId="0" hidden="1">Sheet1!$F$25</definedName>
    <definedName name="QB_ROW_19311" localSheetId="0" hidden="1">Sheet1!#REF!</definedName>
    <definedName name="QB_ROW_193240" localSheetId="0" hidden="1">Sheet1!$E$10</definedName>
    <definedName name="QB_ROW_20031" localSheetId="0" hidden="1">Sheet1!$D$4</definedName>
    <definedName name="QB_ROW_20050" localSheetId="0" hidden="1">Sheet1!$F$18</definedName>
    <definedName name="QB_ROW_20331" localSheetId="0" hidden="1">Sheet1!$D$15</definedName>
    <definedName name="QB_ROW_20350" localSheetId="0" hidden="1">Sheet1!$F$22</definedName>
    <definedName name="QB_ROW_21031" localSheetId="0" hidden="1">Sheet1!$D$16</definedName>
    <definedName name="QB_ROW_21331" localSheetId="0" hidden="1">Sheet1!$D$35</definedName>
    <definedName name="QB_ROW_27250" localSheetId="0" hidden="1">Sheet1!$F$31</definedName>
    <definedName name="QB_ROW_28240" localSheetId="0" hidden="1">Sheet1!$E$6</definedName>
    <definedName name="QB_ROW_43350" localSheetId="0" hidden="1">Sheet1!$F$24</definedName>
    <definedName name="QB_ROW_49040" localSheetId="0" hidden="1">Sheet1!$E$27</definedName>
    <definedName name="QB_ROW_49340" localSheetId="0" hidden="1">Sheet1!$E$29</definedName>
    <definedName name="QB_ROW_57350" localSheetId="0" hidden="1">Sheet1!$F$28</definedName>
    <definedName name="QB_ROW_75340" localSheetId="0" hidden="1">Sheet1!$E$5</definedName>
    <definedName name="QB_ROW_84250" localSheetId="0" hidden="1">Sheet1!$F$13</definedName>
    <definedName name="QB_ROW_86321" localSheetId="0" hidden="1">Sheet1!#REF!</definedName>
    <definedName name="QBCANSUPPORTUPDATE" localSheetId="0">TRUE</definedName>
    <definedName name="QBCOMPANYFILENAME" localSheetId="0">"C:\Admin\Lands End Fire\Documents\Quick Books Backup\LANDS END FIRE PROTECTION DISTRICT 7-22-14.QBW"</definedName>
    <definedName name="QBENDDATE" localSheetId="0">20260728</definedName>
    <definedName name="QBHEADERSONSCREEN" localSheetId="0">FALSE</definedName>
    <definedName name="QBMETADATASIZE" localSheetId="0">6146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TRUE</definedName>
    <definedName name="QBREPORTCOLAXIS" localSheetId="0">8</definedName>
    <definedName name="QBREPORTCOMPANYID" localSheetId="0">"47a93cc61a4c42ccbe39cce36fdefe45"</definedName>
    <definedName name="QBREPORTCOMPARECOL_ANNUALBUDGET" localSheetId="0">FALSE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TRUE</definedName>
    <definedName name="QBREPORTCOMPARECOL_BUDPCT" localSheetId="0">TRUE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FALSE</definedName>
    <definedName name="QBREPORTCOMPARECOL_YTDBUDGET" localSheetId="0">FALSE</definedName>
    <definedName name="QBREPORTCOMPARECOL_YTDPCT" localSheetId="0">FALSE</definedName>
    <definedName name="QBREPORTROWAXIS" localSheetId="0">11</definedName>
    <definedName name="QBREPORTSUBCOLAXIS" localSheetId="0">24</definedName>
    <definedName name="QBREPORTTYPE" localSheetId="0">287</definedName>
    <definedName name="QBROWHEADERS" localSheetId="0">7</definedName>
    <definedName name="QBSTARTDATE" localSheetId="0">20260101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0" i="1" l="1"/>
  <c r="L34" i="1"/>
  <c r="L33" i="1"/>
  <c r="J32" i="1"/>
  <c r="H32" i="1"/>
  <c r="L31" i="1"/>
  <c r="J29" i="1"/>
  <c r="H29" i="1"/>
  <c r="L28" i="1"/>
  <c r="L25" i="1"/>
  <c r="L24" i="1"/>
  <c r="L23" i="1"/>
  <c r="J22" i="1"/>
  <c r="H22" i="1"/>
  <c r="H26" i="1" s="1"/>
  <c r="H35" i="1" s="1"/>
  <c r="L21" i="1"/>
  <c r="L20" i="1"/>
  <c r="L19" i="1"/>
  <c r="J14" i="1"/>
  <c r="J15" i="1" s="1"/>
  <c r="H14" i="1"/>
  <c r="H15" i="1" s="1"/>
  <c r="L13" i="1"/>
  <c r="L12" i="1"/>
  <c r="L10" i="1"/>
  <c r="L9" i="1"/>
  <c r="L8" i="1"/>
  <c r="L7" i="1"/>
  <c r="L6" i="1"/>
  <c r="L5" i="1"/>
  <c r="L22" i="1" l="1"/>
  <c r="J26" i="1"/>
  <c r="J35" i="1" s="1"/>
  <c r="L29" i="1"/>
  <c r="L32" i="1"/>
  <c r="L35" i="1"/>
  <c r="L15" i="1"/>
  <c r="L26" i="1"/>
  <c r="L14" i="1"/>
</calcChain>
</file>

<file path=xl/sharedStrings.xml><?xml version="1.0" encoding="utf-8"?>
<sst xmlns="http://schemas.openxmlformats.org/spreadsheetml/2006/main" count="40" uniqueCount="40">
  <si>
    <t>Jan 1 - Jul 28, 26</t>
  </si>
  <si>
    <t>Budget</t>
  </si>
  <si>
    <t>% of Budget</t>
  </si>
  <si>
    <t>Ordinary Income/Expense</t>
  </si>
  <si>
    <t>Income</t>
  </si>
  <si>
    <t>101-General Taxes</t>
  </si>
  <si>
    <t>102 - General Tax Interest</t>
  </si>
  <si>
    <t>103 - Specific Ownership</t>
  </si>
  <si>
    <t>103.5 Vet/Senior Exemption</t>
  </si>
  <si>
    <t>103.6 - Public Safety Tax</t>
  </si>
  <si>
    <t>103.7 Personal Property &lt;50K</t>
  </si>
  <si>
    <t>107 - Other Income</t>
  </si>
  <si>
    <t>Income Interest</t>
  </si>
  <si>
    <t>Refunds</t>
  </si>
  <si>
    <t>Total 107 - Other Income</t>
  </si>
  <si>
    <t>Total Income</t>
  </si>
  <si>
    <t>Expense</t>
  </si>
  <si>
    <t>300 - Expenditures</t>
  </si>
  <si>
    <t>302-Professional Fees</t>
  </si>
  <si>
    <t>302.A- Exempt From Audit</t>
  </si>
  <si>
    <t>302.C- Legal Fees</t>
  </si>
  <si>
    <t>302.D-Association Fees</t>
  </si>
  <si>
    <t>Total 302-Professional Fees</t>
  </si>
  <si>
    <t>307 - Mesa Co. Treasurer Fees</t>
  </si>
  <si>
    <t>311-Miscellaneous/Contingency</t>
  </si>
  <si>
    <t>314--BOARD INSURANCE</t>
  </si>
  <si>
    <t>Total 300 - Expenditures</t>
  </si>
  <si>
    <t>500-Building &amp; Grounds</t>
  </si>
  <si>
    <t>505-Office</t>
  </si>
  <si>
    <t>Total 500-Building &amp; Grounds</t>
  </si>
  <si>
    <t>700-Special Programs</t>
  </si>
  <si>
    <t>703-Board Assistant</t>
  </si>
  <si>
    <t>Total 700-Special Programs</t>
  </si>
  <si>
    <t>901-AUTHORITY PAYMENT</t>
  </si>
  <si>
    <t>902 Additional Funds Payment</t>
  </si>
  <si>
    <t>Total Expense</t>
  </si>
  <si>
    <t xml:space="preserve">CHECKING </t>
  </si>
  <si>
    <t xml:space="preserve">MONEY MARKET </t>
  </si>
  <si>
    <t>SAVING ACCOUNT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</si>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</sst>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#,##0.00;\-#,##0.00"/>
    <numFmt numFmtId="165" formatCode="#,##0.0#%;\-#,##0.0#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49" fontId="2" fillId="0" borderId="0" xfId="0" applyNumberFormat="1" applyFont="1"/>
    <xf numFmtId="49" fontId="0" fillId="0" borderId="2" xfId="0" applyNumberFormat="1" applyBorder="1" applyAlignment="1">
      <alignment horizontal="centerContinuous"/>
    </xf>
    <xf numFmtId="49" fontId="0" fillId="0" borderId="0" xfId="0" applyNumberFormat="1" applyBorder="1" applyAlignment="1">
      <alignment horizontal="centerContinuous"/>
    </xf>
    <xf numFmtId="164" fontId="3" fillId="0" borderId="0" xfId="0" applyNumberFormat="1" applyFont="1"/>
    <xf numFmtId="49" fontId="3" fillId="0" borderId="0" xfId="0" applyNumberFormat="1" applyFont="1"/>
    <xf numFmtId="165" fontId="3" fillId="0" borderId="0" xfId="0" applyNumberFormat="1" applyFont="1"/>
    <xf numFmtId="164" fontId="3" fillId="0" borderId="0" xfId="0" applyNumberFormat="1" applyFont="1" applyBorder="1"/>
    <xf numFmtId="165" fontId="3" fillId="0" borderId="0" xfId="0" applyNumberFormat="1" applyFont="1" applyBorder="1"/>
    <xf numFmtId="164" fontId="3" fillId="0" borderId="6" xfId="0" applyNumberFormat="1" applyFont="1" applyBorder="1"/>
    <xf numFmtId="165" fontId="3" fillId="0" borderId="6" xfId="0" applyNumberFormat="1" applyFont="1" applyBorder="1"/>
    <xf numFmtId="164" fontId="3" fillId="0" borderId="5" xfId="0" applyNumberFormat="1" applyFont="1" applyBorder="1"/>
    <xf numFmtId="165" fontId="3" fillId="0" borderId="5" xfId="0" applyNumberFormat="1" applyFont="1" applyBorder="1"/>
    <xf numFmtId="164" fontId="3" fillId="0" borderId="4" xfId="0" applyNumberFormat="1" applyFont="1" applyBorder="1"/>
    <xf numFmtId="165" fontId="3" fillId="0" borderId="4" xfId="0" applyNumberFormat="1" applyFont="1" applyBorder="1"/>
    <xf numFmtId="49" fontId="2" fillId="0" borderId="0" xfId="0" applyNumberFormat="1" applyFont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NumberFormat="1" applyFont="1"/>
    <xf numFmtId="0" fontId="0" fillId="0" borderId="0" xfId="0" applyNumberFormat="1"/>
    <xf numFmtId="44" fontId="3" fillId="0" borderId="0" xfId="1" applyFont="1"/>
    <xf numFmtId="44" fontId="3" fillId="0" borderId="1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114300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103DF752-E274-8079-B3C5-94F0C2DACF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114300</xdr:colOff>
          <xdr:row>1</xdr:row>
          <xdr:rowOff>28575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6B922EA0-F961-D68F-39A3-49D4568BB8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1AC6C-4775-46F1-982B-C474ADC024BA}">
  <sheetPr codeName="Sheet1"/>
  <dimension ref="A1:L40"/>
  <sheetViews>
    <sheetView tabSelected="1" workbookViewId="0">
      <pane xSplit="7" ySplit="2" topLeftCell="H11" activePane="bottomRight" state="frozenSplit"/>
      <selection pane="topRight" activeCell="H1" sqref="H1"/>
      <selection pane="bottomLeft" activeCell="A3" sqref="A3"/>
      <selection pane="bottomRight" activeCell="R38" sqref="R38"/>
    </sheetView>
  </sheetViews>
  <sheetFormatPr defaultRowHeight="15" x14ac:dyDescent="0.25"/>
  <cols>
    <col min="1" max="6" width="3" style="19" customWidth="1"/>
    <col min="7" max="7" width="24.140625" style="19" customWidth="1"/>
    <col min="8" max="8" width="13.5703125" style="20" bestFit="1" customWidth="1"/>
    <col min="9" max="9" width="2.28515625" style="20" customWidth="1"/>
    <col min="10" max="10" width="8.7109375" style="20" bestFit="1" customWidth="1"/>
    <col min="11" max="11" width="2.28515625" style="20" customWidth="1"/>
    <col min="12" max="12" width="10.28515625" style="20" bestFit="1" customWidth="1"/>
  </cols>
  <sheetData>
    <row r="1" spans="1:12" ht="15.75" thickBot="1" x14ac:dyDescent="0.3">
      <c r="A1" s="1"/>
      <c r="B1" s="1"/>
      <c r="C1" s="1"/>
      <c r="D1" s="1"/>
      <c r="E1" s="1"/>
      <c r="F1" s="1"/>
      <c r="G1" s="1"/>
      <c r="H1" s="3"/>
      <c r="I1" s="2"/>
      <c r="J1" s="3"/>
      <c r="K1" s="2"/>
      <c r="L1" s="3"/>
    </row>
    <row r="2" spans="1:12" s="18" customFormat="1" ht="16.5" thickTop="1" thickBot="1" x14ac:dyDescent="0.3">
      <c r="A2" s="15"/>
      <c r="B2" s="15"/>
      <c r="C2" s="15"/>
      <c r="D2" s="15"/>
      <c r="E2" s="15"/>
      <c r="F2" s="15"/>
      <c r="G2" s="15"/>
      <c r="H2" s="16" t="s">
        <v>0</v>
      </c>
      <c r="I2" s="17"/>
      <c r="J2" s="16" t="s">
        <v>1</v>
      </c>
      <c r="K2" s="17"/>
      <c r="L2" s="16" t="s">
        <v>2</v>
      </c>
    </row>
    <row r="3" spans="1:12" ht="15.75" thickTop="1" x14ac:dyDescent="0.25">
      <c r="A3" s="1"/>
      <c r="B3" s="1" t="s">
        <v>3</v>
      </c>
      <c r="C3" s="1"/>
      <c r="D3" s="1"/>
      <c r="E3" s="1"/>
      <c r="F3" s="1"/>
      <c r="G3" s="1"/>
      <c r="H3" s="4"/>
      <c r="I3" s="5"/>
      <c r="J3" s="4"/>
      <c r="K3" s="5"/>
      <c r="L3" s="6"/>
    </row>
    <row r="4" spans="1:12" x14ac:dyDescent="0.25">
      <c r="A4" s="1"/>
      <c r="B4" s="1"/>
      <c r="C4" s="1"/>
      <c r="D4" s="1" t="s">
        <v>4</v>
      </c>
      <c r="E4" s="1"/>
      <c r="F4" s="1"/>
      <c r="G4" s="1"/>
      <c r="H4" s="4"/>
      <c r="I4" s="5"/>
      <c r="J4" s="4"/>
      <c r="K4" s="5"/>
      <c r="L4" s="6"/>
    </row>
    <row r="5" spans="1:12" x14ac:dyDescent="0.25">
      <c r="A5" s="1"/>
      <c r="B5" s="1"/>
      <c r="C5" s="1"/>
      <c r="D5" s="1"/>
      <c r="E5" s="1" t="s">
        <v>5</v>
      </c>
      <c r="F5" s="1"/>
      <c r="G5" s="1"/>
      <c r="H5" s="4">
        <v>250113.72</v>
      </c>
      <c r="I5" s="5"/>
      <c r="J5" s="4">
        <v>275025</v>
      </c>
      <c r="K5" s="5"/>
      <c r="L5" s="6">
        <f>ROUND(IF(J5=0, IF(H5=0, 0, 1), H5/J5),5)</f>
        <v>0.90942000000000001</v>
      </c>
    </row>
    <row r="6" spans="1:12" x14ac:dyDescent="0.25">
      <c r="A6" s="1"/>
      <c r="B6" s="1"/>
      <c r="C6" s="1"/>
      <c r="D6" s="1"/>
      <c r="E6" s="1" t="s">
        <v>6</v>
      </c>
      <c r="F6" s="1"/>
      <c r="G6" s="1"/>
      <c r="H6" s="4">
        <v>30.21</v>
      </c>
      <c r="I6" s="5"/>
      <c r="J6" s="4">
        <v>325</v>
      </c>
      <c r="K6" s="5"/>
      <c r="L6" s="6">
        <f>ROUND(IF(J6=0, IF(H6=0, 0, 1), H6/J6),5)</f>
        <v>9.2950000000000005E-2</v>
      </c>
    </row>
    <row r="7" spans="1:12" x14ac:dyDescent="0.25">
      <c r="A7" s="1"/>
      <c r="B7" s="1"/>
      <c r="C7" s="1"/>
      <c r="D7" s="1"/>
      <c r="E7" s="1" t="s">
        <v>7</v>
      </c>
      <c r="F7" s="1"/>
      <c r="G7" s="1"/>
      <c r="H7" s="4">
        <v>15977.25</v>
      </c>
      <c r="I7" s="5"/>
      <c r="J7" s="4">
        <v>21000</v>
      </c>
      <c r="K7" s="5"/>
      <c r="L7" s="6">
        <f>ROUND(IF(J7=0, IF(H7=0, 0, 1), H7/J7),5)</f>
        <v>0.76082000000000005</v>
      </c>
    </row>
    <row r="8" spans="1:12" x14ac:dyDescent="0.25">
      <c r="A8" s="1"/>
      <c r="B8" s="1"/>
      <c r="C8" s="1"/>
      <c r="D8" s="1"/>
      <c r="E8" s="1" t="s">
        <v>8</v>
      </c>
      <c r="F8" s="1"/>
      <c r="G8" s="1"/>
      <c r="H8" s="4">
        <v>11043.72</v>
      </c>
      <c r="I8" s="5"/>
      <c r="J8" s="4">
        <v>10000</v>
      </c>
      <c r="K8" s="5"/>
      <c r="L8" s="6">
        <f>ROUND(IF(J8=0, IF(H8=0, 0, 1), H8/J8),5)</f>
        <v>1.1043700000000001</v>
      </c>
    </row>
    <row r="9" spans="1:12" x14ac:dyDescent="0.25">
      <c r="A9" s="1"/>
      <c r="B9" s="1"/>
      <c r="C9" s="1"/>
      <c r="D9" s="1"/>
      <c r="E9" s="1" t="s">
        <v>9</v>
      </c>
      <c r="F9" s="1"/>
      <c r="G9" s="1"/>
      <c r="H9" s="4">
        <v>5498.57</v>
      </c>
      <c r="I9" s="5"/>
      <c r="J9" s="4">
        <v>7000</v>
      </c>
      <c r="K9" s="5"/>
      <c r="L9" s="6">
        <f>ROUND(IF(J9=0, IF(H9=0, 0, 1), H9/J9),5)</f>
        <v>0.78551000000000004</v>
      </c>
    </row>
    <row r="10" spans="1:12" x14ac:dyDescent="0.25">
      <c r="A10" s="1"/>
      <c r="B10" s="1"/>
      <c r="C10" s="1"/>
      <c r="D10" s="1"/>
      <c r="E10" s="1" t="s">
        <v>10</v>
      </c>
      <c r="F10" s="1"/>
      <c r="G10" s="1"/>
      <c r="H10" s="4">
        <v>68</v>
      </c>
      <c r="I10" s="5"/>
      <c r="J10" s="4">
        <v>0</v>
      </c>
      <c r="K10" s="5"/>
      <c r="L10" s="6">
        <f>ROUND(IF(J10=0, IF(H10=0, 0, 1), H10/J10),5)</f>
        <v>1</v>
      </c>
    </row>
    <row r="11" spans="1:12" x14ac:dyDescent="0.25">
      <c r="A11" s="1"/>
      <c r="B11" s="1"/>
      <c r="C11" s="1"/>
      <c r="D11" s="1"/>
      <c r="E11" s="1" t="s">
        <v>11</v>
      </c>
      <c r="F11" s="1"/>
      <c r="G11" s="1"/>
      <c r="H11" s="4"/>
      <c r="I11" s="5"/>
      <c r="J11" s="4"/>
      <c r="K11" s="5"/>
      <c r="L11" s="6"/>
    </row>
    <row r="12" spans="1:12" x14ac:dyDescent="0.25">
      <c r="A12" s="1"/>
      <c r="B12" s="1"/>
      <c r="C12" s="1"/>
      <c r="D12" s="1"/>
      <c r="E12" s="1"/>
      <c r="F12" s="1" t="s">
        <v>12</v>
      </c>
      <c r="G12" s="1"/>
      <c r="H12" s="4">
        <v>723.02</v>
      </c>
      <c r="I12" s="5"/>
      <c r="J12" s="4">
        <v>0</v>
      </c>
      <c r="K12" s="5"/>
      <c r="L12" s="6">
        <f>ROUND(IF(J12=0, IF(H12=0, 0, 1), H12/J12),5)</f>
        <v>1</v>
      </c>
    </row>
    <row r="13" spans="1:12" ht="15.75" thickBot="1" x14ac:dyDescent="0.3">
      <c r="A13" s="1"/>
      <c r="B13" s="1"/>
      <c r="C13" s="1"/>
      <c r="D13" s="1"/>
      <c r="E13" s="1"/>
      <c r="F13" s="1" t="s">
        <v>13</v>
      </c>
      <c r="G13" s="1"/>
      <c r="H13" s="7">
        <v>1619.99</v>
      </c>
      <c r="I13" s="5"/>
      <c r="J13" s="7">
        <v>0</v>
      </c>
      <c r="K13" s="5"/>
      <c r="L13" s="8">
        <f>ROUND(IF(J13=0, IF(H13=0, 0, 1), H13/J13),5)</f>
        <v>1</v>
      </c>
    </row>
    <row r="14" spans="1:12" ht="15.75" thickBot="1" x14ac:dyDescent="0.3">
      <c r="A14" s="1"/>
      <c r="B14" s="1"/>
      <c r="C14" s="1"/>
      <c r="D14" s="1"/>
      <c r="E14" s="1" t="s">
        <v>14</v>
      </c>
      <c r="F14" s="1"/>
      <c r="G14" s="1"/>
      <c r="H14" s="9">
        <f>ROUND(SUM(H11:H13),5)</f>
        <v>2343.0100000000002</v>
      </c>
      <c r="I14" s="5"/>
      <c r="J14" s="9">
        <f>ROUND(SUM(J11:J13),5)</f>
        <v>0</v>
      </c>
      <c r="K14" s="5"/>
      <c r="L14" s="10">
        <f>ROUND(IF(J14=0, IF(H14=0, 0, 1), H14/J14),5)</f>
        <v>1</v>
      </c>
    </row>
    <row r="15" spans="1:12" ht="15.75" thickBot="1" x14ac:dyDescent="0.3">
      <c r="A15" s="1"/>
      <c r="B15" s="1"/>
      <c r="C15" s="1"/>
      <c r="D15" s="1" t="s">
        <v>15</v>
      </c>
      <c r="E15" s="1"/>
      <c r="F15" s="1"/>
      <c r="G15" s="1"/>
      <c r="H15" s="11">
        <f>ROUND(SUM(H4:H10)+H14,5)</f>
        <v>285074.48</v>
      </c>
      <c r="I15" s="5"/>
      <c r="J15" s="11">
        <f>ROUND(SUM(J4:J10)+J14,5)</f>
        <v>313350</v>
      </c>
      <c r="K15" s="5"/>
      <c r="L15" s="12">
        <f>ROUND(IF(J15=0, IF(H15=0, 0, 1), H15/J15),5)</f>
        <v>0.90976000000000001</v>
      </c>
    </row>
    <row r="16" spans="1:12" x14ac:dyDescent="0.25">
      <c r="A16" s="1"/>
      <c r="B16" s="1"/>
      <c r="C16" s="1"/>
      <c r="D16" s="1" t="s">
        <v>16</v>
      </c>
      <c r="E16" s="1"/>
      <c r="F16" s="1"/>
      <c r="G16" s="1"/>
      <c r="H16" s="4"/>
      <c r="I16" s="5"/>
      <c r="J16" s="4"/>
      <c r="K16" s="5"/>
      <c r="L16" s="6"/>
    </row>
    <row r="17" spans="1:12" x14ac:dyDescent="0.25">
      <c r="A17" s="1"/>
      <c r="B17" s="1"/>
      <c r="C17" s="1"/>
      <c r="D17" s="1"/>
      <c r="E17" s="1" t="s">
        <v>17</v>
      </c>
      <c r="F17" s="1"/>
      <c r="G17" s="1"/>
      <c r="H17" s="4"/>
      <c r="I17" s="5"/>
      <c r="J17" s="4"/>
      <c r="K17" s="5"/>
      <c r="L17" s="6"/>
    </row>
    <row r="18" spans="1:12" x14ac:dyDescent="0.25">
      <c r="A18" s="1"/>
      <c r="B18" s="1"/>
      <c r="C18" s="1"/>
      <c r="D18" s="1"/>
      <c r="E18" s="1"/>
      <c r="F18" s="1" t="s">
        <v>18</v>
      </c>
      <c r="G18" s="1"/>
      <c r="H18" s="4"/>
      <c r="I18" s="5"/>
      <c r="J18" s="4"/>
      <c r="K18" s="5"/>
      <c r="L18" s="6"/>
    </row>
    <row r="19" spans="1:12" x14ac:dyDescent="0.25">
      <c r="A19" s="1"/>
      <c r="B19" s="1"/>
      <c r="C19" s="1"/>
      <c r="D19" s="1"/>
      <c r="E19" s="1"/>
      <c r="F19" s="1"/>
      <c r="G19" s="1" t="s">
        <v>19</v>
      </c>
      <c r="H19" s="4">
        <v>1425</v>
      </c>
      <c r="I19" s="5"/>
      <c r="J19" s="4">
        <v>1500</v>
      </c>
      <c r="K19" s="5"/>
      <c r="L19" s="6">
        <f>ROUND(IF(J19=0, IF(H19=0, 0, 1), H19/J19),5)</f>
        <v>0.95</v>
      </c>
    </row>
    <row r="20" spans="1:12" x14ac:dyDescent="0.25">
      <c r="A20" s="1"/>
      <c r="B20" s="1"/>
      <c r="C20" s="1"/>
      <c r="D20" s="1"/>
      <c r="E20" s="1"/>
      <c r="F20" s="1"/>
      <c r="G20" s="1" t="s">
        <v>20</v>
      </c>
      <c r="H20" s="4">
        <v>700</v>
      </c>
      <c r="I20" s="5"/>
      <c r="J20" s="4">
        <v>1000</v>
      </c>
      <c r="K20" s="5"/>
      <c r="L20" s="6">
        <f>ROUND(IF(J20=0, IF(H20=0, 0, 1), H20/J20),5)</f>
        <v>0.7</v>
      </c>
    </row>
    <row r="21" spans="1:12" ht="15.75" thickBot="1" x14ac:dyDescent="0.3">
      <c r="A21" s="1"/>
      <c r="B21" s="1"/>
      <c r="C21" s="1"/>
      <c r="D21" s="1"/>
      <c r="E21" s="1"/>
      <c r="F21" s="1"/>
      <c r="G21" s="1" t="s">
        <v>21</v>
      </c>
      <c r="H21" s="13">
        <v>577.79</v>
      </c>
      <c r="I21" s="5"/>
      <c r="J21" s="13">
        <v>500</v>
      </c>
      <c r="K21" s="5"/>
      <c r="L21" s="14">
        <f>ROUND(IF(J21=0, IF(H21=0, 0, 1), H21/J21),5)</f>
        <v>1.1555800000000001</v>
      </c>
    </row>
    <row r="22" spans="1:12" x14ac:dyDescent="0.25">
      <c r="A22" s="1"/>
      <c r="B22" s="1"/>
      <c r="C22" s="1"/>
      <c r="D22" s="1"/>
      <c r="E22" s="1"/>
      <c r="F22" s="1" t="s">
        <v>22</v>
      </c>
      <c r="G22" s="1"/>
      <c r="H22" s="4">
        <f>ROUND(SUM(H18:H21),5)</f>
        <v>2702.79</v>
      </c>
      <c r="I22" s="5"/>
      <c r="J22" s="4">
        <f>ROUND(SUM(J18:J21),5)</f>
        <v>3000</v>
      </c>
      <c r="K22" s="5"/>
      <c r="L22" s="6">
        <f>ROUND(IF(J22=0, IF(H22=0, 0, 1), H22/J22),5)</f>
        <v>0.90093000000000001</v>
      </c>
    </row>
    <row r="23" spans="1:12" x14ac:dyDescent="0.25">
      <c r="A23" s="1"/>
      <c r="B23" s="1"/>
      <c r="C23" s="1"/>
      <c r="D23" s="1"/>
      <c r="E23" s="1"/>
      <c r="F23" s="1" t="s">
        <v>23</v>
      </c>
      <c r="G23" s="1"/>
      <c r="H23" s="4">
        <v>5223.76</v>
      </c>
      <c r="I23" s="5"/>
      <c r="J23" s="4">
        <v>5500</v>
      </c>
      <c r="K23" s="5"/>
      <c r="L23" s="6">
        <f>ROUND(IF(J23=0, IF(H23=0, 0, 1), H23/J23),5)</f>
        <v>0.94977</v>
      </c>
    </row>
    <row r="24" spans="1:12" x14ac:dyDescent="0.25">
      <c r="A24" s="1"/>
      <c r="B24" s="1"/>
      <c r="C24" s="1"/>
      <c r="D24" s="1"/>
      <c r="E24" s="1"/>
      <c r="F24" s="1" t="s">
        <v>24</v>
      </c>
      <c r="G24" s="1"/>
      <c r="H24" s="4">
        <v>0</v>
      </c>
      <c r="I24" s="5"/>
      <c r="J24" s="4">
        <v>500</v>
      </c>
      <c r="K24" s="5"/>
      <c r="L24" s="6">
        <f>ROUND(IF(J24=0, IF(H24=0, 0, 1), H24/J24),5)</f>
        <v>0</v>
      </c>
    </row>
    <row r="25" spans="1:12" ht="15.75" thickBot="1" x14ac:dyDescent="0.3">
      <c r="A25" s="1"/>
      <c r="B25" s="1"/>
      <c r="C25" s="1"/>
      <c r="D25" s="1"/>
      <c r="E25" s="1"/>
      <c r="F25" s="1" t="s">
        <v>25</v>
      </c>
      <c r="G25" s="1"/>
      <c r="H25" s="13">
        <v>0</v>
      </c>
      <c r="I25" s="5"/>
      <c r="J25" s="13">
        <v>1600</v>
      </c>
      <c r="K25" s="5"/>
      <c r="L25" s="14">
        <f>ROUND(IF(J25=0, IF(H25=0, 0, 1), H25/J25),5)</f>
        <v>0</v>
      </c>
    </row>
    <row r="26" spans="1:12" x14ac:dyDescent="0.25">
      <c r="A26" s="1"/>
      <c r="B26" s="1"/>
      <c r="C26" s="1"/>
      <c r="D26" s="1"/>
      <c r="E26" s="1" t="s">
        <v>26</v>
      </c>
      <c r="F26" s="1"/>
      <c r="G26" s="1"/>
      <c r="H26" s="4">
        <f>ROUND(H17+SUM(H22:H25),5)</f>
        <v>7926.55</v>
      </c>
      <c r="I26" s="5"/>
      <c r="J26" s="4">
        <f>ROUND(J17+SUM(J22:J25),5)</f>
        <v>10600</v>
      </c>
      <c r="K26" s="5"/>
      <c r="L26" s="6">
        <f>ROUND(IF(J26=0, IF(H26=0, 0, 1), H26/J26),5)</f>
        <v>0.74778999999999995</v>
      </c>
    </row>
    <row r="27" spans="1:12" x14ac:dyDescent="0.25">
      <c r="A27" s="1"/>
      <c r="B27" s="1"/>
      <c r="C27" s="1"/>
      <c r="D27" s="1"/>
      <c r="E27" s="1" t="s">
        <v>27</v>
      </c>
      <c r="F27" s="1"/>
      <c r="G27" s="1"/>
      <c r="H27" s="4"/>
      <c r="I27" s="5"/>
      <c r="J27" s="4"/>
      <c r="K27" s="5"/>
      <c r="L27" s="6"/>
    </row>
    <row r="28" spans="1:12" ht="15.75" thickBot="1" x14ac:dyDescent="0.3">
      <c r="A28" s="1"/>
      <c r="B28" s="1"/>
      <c r="C28" s="1"/>
      <c r="D28" s="1"/>
      <c r="E28" s="1"/>
      <c r="F28" s="1" t="s">
        <v>28</v>
      </c>
      <c r="G28" s="1"/>
      <c r="H28" s="13">
        <v>0</v>
      </c>
      <c r="I28" s="5"/>
      <c r="J28" s="13">
        <v>500</v>
      </c>
      <c r="K28" s="5"/>
      <c r="L28" s="14">
        <f>ROUND(IF(J28=0, IF(H28=0, 0, 1), H28/J28),5)</f>
        <v>0</v>
      </c>
    </row>
    <row r="29" spans="1:12" x14ac:dyDescent="0.25">
      <c r="A29" s="1"/>
      <c r="B29" s="1"/>
      <c r="C29" s="1"/>
      <c r="D29" s="1"/>
      <c r="E29" s="1" t="s">
        <v>29</v>
      </c>
      <c r="F29" s="1"/>
      <c r="G29" s="1"/>
      <c r="H29" s="4">
        <f>ROUND(SUM(H27:H28),5)</f>
        <v>0</v>
      </c>
      <c r="I29" s="5"/>
      <c r="J29" s="4">
        <f>ROUND(SUM(J27:J28),5)</f>
        <v>500</v>
      </c>
      <c r="K29" s="5"/>
      <c r="L29" s="6">
        <f>ROUND(IF(J29=0, IF(H29=0, 0, 1), H29/J29),5)</f>
        <v>0</v>
      </c>
    </row>
    <row r="30" spans="1:12" x14ac:dyDescent="0.25">
      <c r="A30" s="1"/>
      <c r="B30" s="1"/>
      <c r="C30" s="1"/>
      <c r="D30" s="1"/>
      <c r="E30" s="1" t="s">
        <v>30</v>
      </c>
      <c r="F30" s="1"/>
      <c r="G30" s="1"/>
      <c r="H30" s="4"/>
      <c r="I30" s="5"/>
      <c r="J30" s="4"/>
      <c r="K30" s="5"/>
      <c r="L30" s="6"/>
    </row>
    <row r="31" spans="1:12" ht="15.75" thickBot="1" x14ac:dyDescent="0.3">
      <c r="A31" s="1"/>
      <c r="B31" s="1"/>
      <c r="C31" s="1"/>
      <c r="D31" s="1"/>
      <c r="E31" s="1"/>
      <c r="F31" s="1" t="s">
        <v>31</v>
      </c>
      <c r="G31" s="1"/>
      <c r="H31" s="13">
        <v>5950</v>
      </c>
      <c r="I31" s="5"/>
      <c r="J31" s="13">
        <v>10200</v>
      </c>
      <c r="K31" s="5"/>
      <c r="L31" s="14">
        <f>ROUND(IF(J31=0, IF(H31=0, 0, 1), H31/J31),5)</f>
        <v>0.58333000000000002</v>
      </c>
    </row>
    <row r="32" spans="1:12" x14ac:dyDescent="0.25">
      <c r="A32" s="1"/>
      <c r="B32" s="1"/>
      <c r="C32" s="1"/>
      <c r="D32" s="1"/>
      <c r="E32" s="1" t="s">
        <v>32</v>
      </c>
      <c r="F32" s="1"/>
      <c r="G32" s="1"/>
      <c r="H32" s="4">
        <f>ROUND(SUM(H30:H31),5)</f>
        <v>5950</v>
      </c>
      <c r="I32" s="5"/>
      <c r="J32" s="4">
        <f>ROUND(SUM(J30:J31),5)</f>
        <v>10200</v>
      </c>
      <c r="K32" s="5"/>
      <c r="L32" s="6">
        <f>ROUND(IF(J32=0, IF(H32=0, 0, 1), H32/J32),5)</f>
        <v>0.58333000000000002</v>
      </c>
    </row>
    <row r="33" spans="1:12" x14ac:dyDescent="0.25">
      <c r="A33" s="1"/>
      <c r="B33" s="1"/>
      <c r="C33" s="1"/>
      <c r="D33" s="1"/>
      <c r="E33" s="1" t="s">
        <v>33</v>
      </c>
      <c r="F33" s="1"/>
      <c r="G33" s="1"/>
      <c r="H33" s="4">
        <v>164440.47</v>
      </c>
      <c r="I33" s="5"/>
      <c r="J33" s="4">
        <v>235012</v>
      </c>
      <c r="K33" s="5"/>
      <c r="L33" s="6">
        <f>ROUND(IF(J33=0, IF(H33=0, 0, 1), H33/J33),5)</f>
        <v>0.69971000000000005</v>
      </c>
    </row>
    <row r="34" spans="1:12" ht="15.75" thickBot="1" x14ac:dyDescent="0.3">
      <c r="A34" s="1"/>
      <c r="B34" s="1"/>
      <c r="C34" s="1"/>
      <c r="D34" s="1"/>
      <c r="E34" s="1" t="s">
        <v>34</v>
      </c>
      <c r="F34" s="1"/>
      <c r="G34" s="1"/>
      <c r="H34" s="7">
        <v>10856.11</v>
      </c>
      <c r="I34" s="5"/>
      <c r="J34" s="7">
        <v>31335</v>
      </c>
      <c r="K34" s="5"/>
      <c r="L34" s="8">
        <f>ROUND(IF(J34=0, IF(H34=0, 0, 1), H34/J34),5)</f>
        <v>0.34644999999999998</v>
      </c>
    </row>
    <row r="35" spans="1:12" x14ac:dyDescent="0.25">
      <c r="A35" s="1"/>
      <c r="B35" s="1"/>
      <c r="C35" s="1"/>
      <c r="D35" s="1" t="s">
        <v>35</v>
      </c>
      <c r="E35" s="1"/>
      <c r="F35" s="1"/>
      <c r="G35" s="1"/>
      <c r="H35" s="9">
        <f>ROUND(H16+H26+H29+SUM(H32:H34),5)</f>
        <v>189173.13</v>
      </c>
      <c r="I35" s="5"/>
      <c r="J35" s="9">
        <f>ROUND(J16+J26+J29+SUM(J32:J34),5)</f>
        <v>287647</v>
      </c>
      <c r="K35" s="5"/>
      <c r="L35" s="10">
        <f>ROUND(IF(J35=0, IF(H35=0, 0, 1), H35/J35),5)</f>
        <v>0.65766000000000002</v>
      </c>
    </row>
    <row r="37" spans="1:12" x14ac:dyDescent="0.25">
      <c r="G37" s="19" t="s">
        <v>36</v>
      </c>
      <c r="H37" s="21">
        <v>103283.09</v>
      </c>
    </row>
    <row r="38" spans="1:12" x14ac:dyDescent="0.25">
      <c r="G38" s="19" t="s">
        <v>37</v>
      </c>
      <c r="H38" s="21">
        <v>211322.47</v>
      </c>
    </row>
    <row r="39" spans="1:12" x14ac:dyDescent="0.25">
      <c r="G39" s="19" t="s">
        <v>38</v>
      </c>
      <c r="H39" s="22">
        <v>520.91999999999996</v>
      </c>
    </row>
    <row r="40" spans="1:12" x14ac:dyDescent="0.25">
      <c r="G40" s="19" t="s">
        <v>39</v>
      </c>
      <c r="H40" s="21">
        <f>SUM(H37:H39)</f>
        <v>315126.48</v>
      </c>
    </row>
  </sheetData>
  <pageMargins left="0.7" right="0.7" top="0.75" bottom="0.75" header="0.1" footer="0.3"/>
  <pageSetup orientation="portrait" r:id="rId1"/>
  <headerFooter>
    <oddHeader>&amp;L&amp;"Arial,Bold"&amp;8 8:50 PM
&amp;"Arial,Bold"&amp;8 07/23/26
&amp;"Arial,Bold"&amp;8 Cash Basis&amp;C&amp;"Arial,Bold"&amp;12 LANDS END FIRE PROTECTION DISTRICT
&amp;"Arial,Bold"&amp;14 Treasurers Report
&amp;"Arial,Bold"&amp;10 January 1 through July 28, 2026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114300</xdr:colOff>
                <xdr:row>1</xdr:row>
                <xdr:rowOff>28575</xdr:rowOff>
              </to>
            </anchor>
          </controlPr>
        </control>
      </mc:Choice>
      <mc:Fallback>
        <control shapeId="1026" r:id="rId4" name="HEADER"/>
      </mc:Fallback>
    </mc:AlternateContent>
    <mc:AlternateContent xmlns:mc="http://schemas.openxmlformats.org/markup-compatibility/2006">
      <mc:Choice Requires="x14">
        <control shapeId="1025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114300</xdr:colOff>
                <xdr:row>1</xdr:row>
                <xdr:rowOff>28575</xdr:rowOff>
              </to>
            </anchor>
          </controlPr>
        </control>
      </mc:Choice>
      <mc:Fallback>
        <control shapeId="1025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Lands End Fire</dc:creator>
  <cp:lastModifiedBy>Lands End Fire</cp:lastModifiedBy>
  <cp:lastPrinted>2026-07-24T02:55:45Z</cp:lastPrinted>
  <dcterms:created xsi:type="dcterms:W3CDTF">2026-07-24T02:50:47Z</dcterms:created>
  <dcterms:modified xsi:type="dcterms:W3CDTF">2026-07-24T02:58:22Z</dcterms:modified>
</cp:coreProperties>
</file>